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055" windowHeight="8790" activeTab="2"/>
  </bookViews>
  <sheets>
    <sheet name="Jim Pete" sheetId="1" r:id="rId1"/>
    <sheet name="Riikka, Tore , Greet" sheetId="2" r:id="rId2"/>
    <sheet name="storglaciären 03040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<sst xmlns="http://schemas.openxmlformats.org/spreadsheetml/2006/main" count="24" uniqueCount="17">
  <si>
    <t>depth</t>
  </si>
  <si>
    <t>Tsnow</t>
  </si>
  <si>
    <t>Density [kg/m3]</t>
  </si>
  <si>
    <t>Mass [g]</t>
  </si>
  <si>
    <t>Mass of cylinder [g]</t>
  </si>
  <si>
    <t>Volume of 1 litre cylinder [cm3]</t>
  </si>
  <si>
    <t>Volume of ½ litre cylinder [cm3]</t>
  </si>
  <si>
    <t>Riikka, Tore, Greet</t>
  </si>
  <si>
    <t>Volume of Swedish box</t>
  </si>
  <si>
    <t>mass</t>
  </si>
  <si>
    <t>density</t>
  </si>
  <si>
    <t>sample</t>
  </si>
  <si>
    <t>mass (with box)</t>
  </si>
  <si>
    <t>density [kg/m3]</t>
  </si>
  <si>
    <t>Volume of ½ litre cylinder</t>
  </si>
  <si>
    <t>top of cylinder</t>
  </si>
  <si>
    <t>Depth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</si>
</sst>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£&quot;#,##0.00"/>
    <numFmt numFmtId="168" formatCode="#,##0.0"/>
  </numFmts>
  <fonts count="2">
    <font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'Jim Pete'!$C$3</c:f>
              <c:strCache>
                <c:ptCount val="1"/>
                <c:pt idx="0">
                  <c:v>Tsnow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'Jim Pete'!$B$4:$B$15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'Jim Pete'!$C$4:$C$15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9676"/>
        <c:axId val="627085"/>
      </c:lineChart>
      <c:lineChart>
        <c:grouping val="standard"/>
        <c:varyColors val="0"/>
        <c:ser>
          <c:idx val="2"/>
          <c:order val="1"/>
          <c:tx>
            <c:strRef>
              <c:f>'Jim Pete'!$E$3</c:f>
              <c:strCache>
                <c:ptCount val="1"/>
                <c:pt idx="0">
                  <c:v>Density [kg/m3]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'Jim Pete'!$E$4:$E$15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43766"/>
        <c:axId val="50793895"/>
      </c:lineChart>
      <c:catAx>
        <c:axId val="6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085"/>
        <c:crosses val="autoZero"/>
        <c:auto val="0"/>
        <c:lblOffset val="100"/>
        <c:noMultiLvlLbl val="0"/>
      </c:catAx>
      <c:valAx>
        <c:axId val="627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676"/>
        <c:crossesAt val="1"/>
        <c:crossBetween val="between"/>
        <c:dispUnits/>
      </c:valAx>
      <c:catAx>
        <c:axId val="5643766"/>
        <c:scaling>
          <c:orientation val="minMax"/>
        </c:scaling>
        <c:axPos val="b"/>
        <c:delete val="1"/>
        <c:majorTickMark val="in"/>
        <c:minorTickMark val="none"/>
        <c:tickLblPos val="nextTo"/>
        <c:crossAx val="50793895"/>
        <c:crosses val="autoZero"/>
        <c:auto val="0"/>
        <c:lblOffset val="100"/>
        <c:noMultiLvlLbl val="0"/>
      </c:catAx>
      <c:valAx>
        <c:axId val="50793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37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1825"/>
          <c:w val="0.662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'Riikka, Tore , Greet'!$C$4</c:f>
              <c:strCache>
                <c:ptCount val="1"/>
                <c:pt idx="0">
                  <c:v>Tsnow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'Riikka, Tore , Greet'!$B$5:$B$20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'Riikka, Tore , Greet'!$C$5:$C$20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4491872"/>
        <c:axId val="20664801"/>
      </c:lineChart>
      <c:lineChart>
        <c:grouping val="standard"/>
        <c:varyColors val="0"/>
        <c:marker val="1"/>
        <c:axId val="51765482"/>
        <c:axId val="63236155"/>
      </c:line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64801"/>
        <c:crosses val="autoZero"/>
        <c:auto val="0"/>
        <c:lblOffset val="100"/>
        <c:noMultiLvlLbl val="0"/>
      </c:catAx>
      <c:valAx>
        <c:axId val="20664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491872"/>
        <c:crossesAt val="1"/>
        <c:crossBetween val="between"/>
        <c:dispUnits/>
      </c:valAx>
      <c:catAx>
        <c:axId val="51765482"/>
        <c:scaling>
          <c:orientation val="minMax"/>
        </c:scaling>
        <c:axPos val="b"/>
        <c:delete val="1"/>
        <c:majorTickMark val="in"/>
        <c:minorTickMark val="none"/>
        <c:tickLblPos val="nextTo"/>
        <c:crossAx val="63236155"/>
        <c:crosses val="autoZero"/>
        <c:auto val="0"/>
        <c:lblOffset val="100"/>
        <c:noMultiLvlLbl val="0"/>
      </c:catAx>
      <c:valAx>
        <c:axId val="632361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7654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3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8025"/>
          <c:w val="0.663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'Riikka, Tore , Greet'!$F$4</c:f>
              <c:strCache>
                <c:ptCount val="1"/>
                <c:pt idx="0">
                  <c:v>Density [kg/m3]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'Riikka, Tore , Greet'!$D$5:$D$27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'Riikka, Tore , Greet'!$F$5:$F$27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2254484"/>
        <c:axId val="21854901"/>
      </c:lineChart>
      <c:catAx>
        <c:axId val="3225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54901"/>
        <c:crosses val="autoZero"/>
        <c:auto val="0"/>
        <c:lblOffset val="100"/>
        <c:noMultiLvlLbl val="0"/>
      </c:catAx>
      <c:valAx>
        <c:axId val="21854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5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45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180975</xdr:rowOff>
    </xdr:from>
    <xdr:to>
      <xdr:col>11</xdr:col>
      <xdr:colOff>438150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5267325" y="561975"/>
        <a:ext cx="4486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3</xdr:row>
      <xdr:rowOff>180975</xdr:rowOff>
    </xdr:from>
    <xdr:to>
      <xdr:col>12</xdr:col>
      <xdr:colOff>438150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6029325" y="752475"/>
        <a:ext cx="44862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685800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6267450" y="3810000"/>
        <a:ext cx="44958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4" sqref="A24"/>
    </sheetView>
  </sheetViews>
  <sheetFormatPr defaultColWidth="8.88671875" defaultRowHeight="15"/>
  <cols>
    <col min="1" max="1" width="19.77734375" style="0" bestFit="1" customWidth="1"/>
  </cols>
  <sheetData>
    <row r="1" spans="1:2" ht="15">
      <c r="A1" t="s">
        <v>5</v>
      </c>
      <c r="B1">
        <f>(0.5*7.25)^2*3.14159*24</f>
        <v>990.77894625</v>
      </c>
    </row>
    <row r="2" spans="1:2" ht="15">
      <c r="A2" t="s">
        <v>4</v>
      </c>
      <c r="B2">
        <v>883.5</v>
      </c>
    </row>
    <row r="3" spans="2:5" ht="15">
      <c r="B3" t="s">
        <v>0</v>
      </c>
      <c r="C3" t="s">
        <v>1</v>
      </c>
      <c r="D3" t="s">
        <v>3</v>
      </c>
      <c r="E3" t="s">
        <v>2</v>
      </c>
    </row>
    <row r="4" spans="2:3" ht="15">
      <c r="B4">
        <v>0</v>
      </c>
      <c r="C4">
        <v>-7.5</v>
      </c>
    </row>
    <row r="5" spans="2:5" ht="15">
      <c r="B5">
        <v>0.1</v>
      </c>
      <c r="C5">
        <v>-8</v>
      </c>
      <c r="D5">
        <v>74.5</v>
      </c>
      <c r="E5" s="1">
        <f>1000*D5/$B$1</f>
        <v>75.19336203294904</v>
      </c>
    </row>
    <row r="6" spans="2:5" ht="15">
      <c r="B6">
        <v>0.2</v>
      </c>
      <c r="C6">
        <v>-8</v>
      </c>
      <c r="D6">
        <v>97.5</v>
      </c>
      <c r="E6" s="1">
        <f aca="true" t="shared" si="0" ref="E6:E14">1000*D6/$B$1</f>
        <v>98.40742011023531</v>
      </c>
    </row>
    <row r="7" spans="2:5" ht="15">
      <c r="B7">
        <v>0.3</v>
      </c>
      <c r="C7">
        <v>-7.5</v>
      </c>
      <c r="D7">
        <v>218.5</v>
      </c>
      <c r="E7" s="1">
        <f t="shared" si="0"/>
        <v>220.53355173421966</v>
      </c>
    </row>
    <row r="8" spans="2:5" ht="15">
      <c r="B8">
        <v>0.4</v>
      </c>
      <c r="C8">
        <v>-6.8</v>
      </c>
      <c r="D8">
        <v>281</v>
      </c>
      <c r="E8" s="1">
        <f t="shared" si="0"/>
        <v>283.6152312920628</v>
      </c>
    </row>
    <row r="9" spans="2:5" ht="15">
      <c r="B9">
        <v>0.5</v>
      </c>
      <c r="C9">
        <v>-6.2</v>
      </c>
      <c r="D9">
        <v>305</v>
      </c>
      <c r="E9" s="1">
        <f t="shared" si="0"/>
        <v>307.83859624227455</v>
      </c>
    </row>
    <row r="10" spans="2:5" ht="15">
      <c r="B10">
        <v>0.6</v>
      </c>
      <c r="C10">
        <v>-5.8</v>
      </c>
      <c r="D10">
        <v>301.5</v>
      </c>
      <c r="E10" s="1">
        <f t="shared" si="0"/>
        <v>304.30602218703535</v>
      </c>
    </row>
    <row r="11" spans="2:5" ht="15">
      <c r="B11">
        <v>0.7</v>
      </c>
      <c r="C11">
        <v>-5.6</v>
      </c>
      <c r="D11">
        <v>345</v>
      </c>
      <c r="E11" s="1">
        <f t="shared" si="0"/>
        <v>348.2108711592942</v>
      </c>
    </row>
    <row r="12" spans="2:5" ht="15">
      <c r="B12">
        <v>0.8</v>
      </c>
      <c r="C12">
        <v>-5.2</v>
      </c>
      <c r="D12">
        <v>235</v>
      </c>
      <c r="E12" s="1">
        <f t="shared" si="0"/>
        <v>237.18711513749025</v>
      </c>
    </row>
    <row r="13" spans="2:5" ht="15">
      <c r="B13">
        <v>0.9</v>
      </c>
      <c r="C13">
        <v>-4.6</v>
      </c>
      <c r="D13">
        <v>296</v>
      </c>
      <c r="E13" s="1">
        <f t="shared" si="0"/>
        <v>298.7548343859452</v>
      </c>
    </row>
    <row r="14" spans="2:5" ht="15">
      <c r="B14">
        <v>1</v>
      </c>
      <c r="C14">
        <v>-4</v>
      </c>
      <c r="D14">
        <v>283</v>
      </c>
      <c r="E14" s="1">
        <f t="shared" si="0"/>
        <v>285.6338450379138</v>
      </c>
    </row>
    <row r="15" spans="2:3" ht="15">
      <c r="B15">
        <v>1.1</v>
      </c>
      <c r="C15">
        <v>-3.5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" sqref="B2"/>
    </sheetView>
  </sheetViews>
  <sheetFormatPr defaultColWidth="8.88671875" defaultRowHeight="15"/>
  <cols>
    <col min="1" max="1" width="19.77734375" style="0" bestFit="1" customWidth="1"/>
  </cols>
  <sheetData>
    <row r="1" ht="15">
      <c r="A1" t="s">
        <v>7</v>
      </c>
    </row>
    <row r="2" spans="1:2" ht="15">
      <c r="A2" t="s">
        <v>6</v>
      </c>
      <c r="B2">
        <f>(2.8)^2*3.14159*19.5</f>
        <v>480.2862791999999</v>
      </c>
    </row>
    <row r="3" ht="15">
      <c r="A3" t="s">
        <v>4</v>
      </c>
    </row>
    <row r="4" spans="2:6" ht="15">
      <c r="B4" t="s">
        <v>0</v>
      </c>
      <c r="C4" t="s">
        <v>1</v>
      </c>
      <c r="D4" t="s">
        <v>0</v>
      </c>
      <c r="E4" t="s">
        <v>3</v>
      </c>
      <c r="F4" t="s">
        <v>2</v>
      </c>
    </row>
    <row r="5" spans="2:6" ht="15">
      <c r="B5">
        <v>0</v>
      </c>
      <c r="C5">
        <v>-11.3</v>
      </c>
      <c r="D5">
        <v>6</v>
      </c>
      <c r="E5">
        <v>27.5</v>
      </c>
      <c r="F5" s="1">
        <f aca="true" t="shared" si="0" ref="F5:F27">1000*E5/$B$2</f>
        <v>57.25751742441199</v>
      </c>
    </row>
    <row r="6" spans="2:6" ht="15">
      <c r="B6">
        <v>0.1</v>
      </c>
      <c r="C6">
        <v>-7.9</v>
      </c>
      <c r="D6">
        <v>12</v>
      </c>
      <c r="E6">
        <v>29</v>
      </c>
      <c r="F6" s="1">
        <f t="shared" si="0"/>
        <v>60.38065473847083</v>
      </c>
    </row>
    <row r="7" spans="2:6" ht="15">
      <c r="B7">
        <v>0.2</v>
      </c>
      <c r="C7">
        <v>-7.7</v>
      </c>
      <c r="D7">
        <v>18</v>
      </c>
      <c r="E7">
        <v>43</v>
      </c>
      <c r="F7" s="1">
        <f t="shared" si="0"/>
        <v>89.5299363363533</v>
      </c>
    </row>
    <row r="8" spans="2:6" ht="15">
      <c r="B8">
        <v>0.3</v>
      </c>
      <c r="C8">
        <v>-7.4</v>
      </c>
      <c r="D8">
        <v>24</v>
      </c>
      <c r="E8">
        <v>84</v>
      </c>
      <c r="F8" s="1">
        <f t="shared" si="0"/>
        <v>174.89568958729484</v>
      </c>
    </row>
    <row r="9" spans="2:6" ht="15">
      <c r="B9">
        <v>0.4</v>
      </c>
      <c r="C9">
        <v>-7.3</v>
      </c>
      <c r="D9">
        <v>30</v>
      </c>
      <c r="E9">
        <v>151</v>
      </c>
      <c r="F9" s="1">
        <f t="shared" si="0"/>
        <v>314.3958229485895</v>
      </c>
    </row>
    <row r="10" spans="2:6" ht="15">
      <c r="B10">
        <v>0.5</v>
      </c>
      <c r="C10">
        <v>-6.9</v>
      </c>
      <c r="D10">
        <v>36</v>
      </c>
      <c r="E10">
        <v>156</v>
      </c>
      <c r="F10" s="1">
        <f t="shared" si="0"/>
        <v>324.806280662119</v>
      </c>
    </row>
    <row r="11" spans="2:6" ht="15">
      <c r="B11">
        <v>0.6</v>
      </c>
      <c r="C11">
        <v>-6.6</v>
      </c>
      <c r="D11">
        <v>42</v>
      </c>
      <c r="E11">
        <v>165</v>
      </c>
      <c r="F11" s="1">
        <f t="shared" si="0"/>
        <v>343.545104546472</v>
      </c>
    </row>
    <row r="12" spans="2:6" ht="15">
      <c r="B12">
        <v>0.7</v>
      </c>
      <c r="C12">
        <v>-6.3</v>
      </c>
      <c r="D12">
        <v>48</v>
      </c>
      <c r="E12">
        <v>162</v>
      </c>
      <c r="F12" s="1">
        <f t="shared" si="0"/>
        <v>337.29882991835433</v>
      </c>
    </row>
    <row r="13" spans="2:6" ht="15">
      <c r="B13">
        <v>0.8</v>
      </c>
      <c r="C13">
        <v>-5.9</v>
      </c>
      <c r="D13">
        <v>54</v>
      </c>
      <c r="E13">
        <v>154</v>
      </c>
      <c r="F13" s="1">
        <f t="shared" si="0"/>
        <v>320.64209757670716</v>
      </c>
    </row>
    <row r="14" spans="2:6" ht="15">
      <c r="B14">
        <v>0.9</v>
      </c>
      <c r="C14">
        <v>-5.5</v>
      </c>
      <c r="D14">
        <v>60</v>
      </c>
      <c r="E14">
        <v>172</v>
      </c>
      <c r="F14" s="1">
        <f t="shared" si="0"/>
        <v>358.1197453454132</v>
      </c>
    </row>
    <row r="15" spans="2:6" ht="15">
      <c r="B15">
        <v>1</v>
      </c>
      <c r="C15">
        <v>-5.11</v>
      </c>
      <c r="D15">
        <v>66</v>
      </c>
      <c r="E15">
        <v>180</v>
      </c>
      <c r="F15" s="1">
        <f t="shared" si="0"/>
        <v>374.7764776870603</v>
      </c>
    </row>
    <row r="16" spans="2:6" ht="15">
      <c r="B16">
        <v>1.1</v>
      </c>
      <c r="C16">
        <v>-4.6</v>
      </c>
      <c r="D16">
        <v>72</v>
      </c>
      <c r="E16">
        <v>181</v>
      </c>
      <c r="F16" s="1">
        <f t="shared" si="0"/>
        <v>376.85856922976626</v>
      </c>
    </row>
    <row r="17" spans="2:6" ht="15">
      <c r="B17">
        <v>1.2</v>
      </c>
      <c r="C17">
        <v>-3.5</v>
      </c>
      <c r="D17">
        <v>78</v>
      </c>
      <c r="E17">
        <v>193</v>
      </c>
      <c r="F17" s="1">
        <f t="shared" si="0"/>
        <v>401.8436677422369</v>
      </c>
    </row>
    <row r="18" spans="2:6" ht="15">
      <c r="B18">
        <v>1.3</v>
      </c>
      <c r="C18">
        <v>-2.1</v>
      </c>
      <c r="D18">
        <v>84</v>
      </c>
      <c r="E18">
        <v>184</v>
      </c>
      <c r="F18" s="1">
        <f t="shared" si="0"/>
        <v>383.1048438578839</v>
      </c>
    </row>
    <row r="19" spans="2:6" ht="15">
      <c r="B19">
        <v>1.4</v>
      </c>
      <c r="C19">
        <v>-1.8</v>
      </c>
      <c r="D19">
        <v>90</v>
      </c>
      <c r="E19">
        <v>188</v>
      </c>
      <c r="F19" s="1">
        <f t="shared" si="0"/>
        <v>391.4332100287075</v>
      </c>
    </row>
    <row r="20" spans="2:6" ht="15">
      <c r="B20">
        <v>1.5</v>
      </c>
      <c r="C20">
        <v>-1.8</v>
      </c>
      <c r="D20">
        <v>96</v>
      </c>
      <c r="E20">
        <v>182</v>
      </c>
      <c r="F20" s="1">
        <f t="shared" si="0"/>
        <v>378.94066077247214</v>
      </c>
    </row>
    <row r="21" spans="4:6" ht="15">
      <c r="D21">
        <v>102</v>
      </c>
      <c r="E21">
        <v>130</v>
      </c>
      <c r="F21" s="1">
        <f t="shared" si="0"/>
        <v>270.6719005517658</v>
      </c>
    </row>
    <row r="22" spans="4:6" ht="15">
      <c r="D22">
        <v>108</v>
      </c>
      <c r="E22">
        <v>121</v>
      </c>
      <c r="F22" s="1">
        <f t="shared" si="0"/>
        <v>251.9330766674128</v>
      </c>
    </row>
    <row r="23" spans="4:6" ht="15">
      <c r="D23">
        <v>114</v>
      </c>
      <c r="E23">
        <v>156</v>
      </c>
      <c r="F23" s="1">
        <f t="shared" si="0"/>
        <v>324.806280662119</v>
      </c>
    </row>
    <row r="24" spans="4:6" ht="15">
      <c r="D24">
        <v>120</v>
      </c>
      <c r="E24">
        <v>143</v>
      </c>
      <c r="F24" s="1">
        <f t="shared" si="0"/>
        <v>297.7390906069424</v>
      </c>
    </row>
    <row r="25" spans="4:6" ht="15">
      <c r="D25">
        <v>126</v>
      </c>
      <c r="E25">
        <v>138</v>
      </c>
      <c r="F25" s="1">
        <f t="shared" si="0"/>
        <v>287.32863289341293</v>
      </c>
    </row>
    <row r="26" spans="4:6" ht="15">
      <c r="D26">
        <v>132</v>
      </c>
      <c r="E26">
        <v>138</v>
      </c>
      <c r="F26" s="1">
        <f t="shared" si="0"/>
        <v>287.32863289341293</v>
      </c>
    </row>
    <row r="27" spans="4:6" ht="15">
      <c r="D27">
        <v>138</v>
      </c>
      <c r="E27">
        <v>153</v>
      </c>
      <c r="F27" s="1">
        <f t="shared" si="0"/>
        <v>318.5600060340013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">
      <selection activeCell="G8" sqref="G8"/>
    </sheetView>
  </sheetViews>
  <sheetFormatPr defaultColWidth="8.88671875" defaultRowHeight="15"/>
  <cols>
    <col min="1" max="1" width="19.10546875" style="0" bestFit="1" customWidth="1"/>
    <col min="7" max="7" width="20.21484375" style="0" bestFit="1" customWidth="1"/>
  </cols>
  <sheetData>
    <row r="1" spans="1:8" ht="15">
      <c r="A1" t="s">
        <v>8</v>
      </c>
      <c r="B1">
        <v>1026</v>
      </c>
      <c r="G1" t="s">
        <v>14</v>
      </c>
      <c r="H1">
        <f>(2.8)^2*3.14159*19.5</f>
        <v>480.2862791999999</v>
      </c>
    </row>
    <row r="2" spans="1:2" ht="15">
      <c r="A2" t="s">
        <v>3</v>
      </c>
      <c r="B2">
        <v>650</v>
      </c>
    </row>
    <row r="3" spans="2:10" ht="15">
      <c r="B3" t="s">
        <v>11</v>
      </c>
      <c r="C3" t="s">
        <v>16</v>
      </c>
      <c r="D3" t="s">
        <v>12</v>
      </c>
      <c r="E3" t="s">
        <v>10</v>
      </c>
      <c r="H3" t="s">
        <v>15</v>
      </c>
      <c r="I3" t="s">
        <v>9</v>
      </c>
      <c r="J3" t="s">
        <v>13</v>
      </c>
    </row>
    <row r="4" spans="1:10" ht="15">
      <c r="A4" s="1"/>
      <c r="B4">
        <v>1</v>
      </c>
      <c r="C4" s="2">
        <f>130/19</f>
        <v>6.842105263157895</v>
      </c>
      <c r="D4">
        <v>840</v>
      </c>
      <c r="E4" s="1">
        <f>1000*(D4-$B$2)/$B$1</f>
        <v>185.1851851851852</v>
      </c>
      <c r="H4">
        <v>0</v>
      </c>
      <c r="I4">
        <v>81</v>
      </c>
      <c r="J4" s="1">
        <f>1000*(I4)/$H$1</f>
        <v>168.64941495917716</v>
      </c>
    </row>
    <row r="5" spans="2:10" ht="15">
      <c r="B5">
        <v>2</v>
      </c>
      <c r="C5" s="2">
        <f>130/19*2</f>
        <v>13.68421052631579</v>
      </c>
      <c r="D5">
        <v>1000</v>
      </c>
      <c r="E5" s="1">
        <f aca="true" t="shared" si="0" ref="E5:E22">1000*(D5-$B$2)/$B$1</f>
        <v>341.130604288499</v>
      </c>
      <c r="H5">
        <v>5</v>
      </c>
      <c r="I5">
        <v>176</v>
      </c>
      <c r="J5" s="1">
        <f aca="true" t="shared" si="1" ref="J5:J24">1000*(I5)/$H$1</f>
        <v>366.4481115162368</v>
      </c>
    </row>
    <row r="6" spans="2:10" ht="15">
      <c r="B6">
        <v>3</v>
      </c>
      <c r="C6" s="2">
        <f>130/19*3</f>
        <v>20.526315789473685</v>
      </c>
      <c r="D6">
        <v>1005</v>
      </c>
      <c r="E6" s="1">
        <f t="shared" si="0"/>
        <v>346.0038986354776</v>
      </c>
      <c r="H6">
        <v>11</v>
      </c>
      <c r="I6">
        <v>147</v>
      </c>
      <c r="J6" s="1">
        <f t="shared" si="1"/>
        <v>306.0674567777659</v>
      </c>
    </row>
    <row r="7" spans="2:10" ht="15">
      <c r="B7">
        <v>4</v>
      </c>
      <c r="C7" s="2">
        <f>130/19*4</f>
        <v>27.36842105263158</v>
      </c>
      <c r="D7">
        <v>915</v>
      </c>
      <c r="E7" s="1">
        <f t="shared" si="0"/>
        <v>258.28460038986356</v>
      </c>
      <c r="H7">
        <v>17</v>
      </c>
      <c r="I7">
        <v>166</v>
      </c>
      <c r="J7" s="1">
        <f t="shared" si="1"/>
        <v>345.62719608917786</v>
      </c>
    </row>
    <row r="8" spans="2:10" ht="15">
      <c r="B8">
        <v>5</v>
      </c>
      <c r="C8" s="2">
        <f>130/19*B8</f>
        <v>34.21052631578947</v>
      </c>
      <c r="D8">
        <v>1030</v>
      </c>
      <c r="E8" s="1">
        <f t="shared" si="0"/>
        <v>370.3703703703704</v>
      </c>
      <c r="H8">
        <v>23</v>
      </c>
      <c r="I8">
        <v>173</v>
      </c>
      <c r="J8" s="1">
        <f t="shared" si="1"/>
        <v>360.2018368881191</v>
      </c>
    </row>
    <row r="9" spans="2:10" ht="15">
      <c r="B9">
        <v>6</v>
      </c>
      <c r="C9" s="2">
        <f aca="true" t="shared" si="2" ref="C9:C22">130/19*B9</f>
        <v>41.05263157894737</v>
      </c>
      <c r="D9">
        <v>1005</v>
      </c>
      <c r="E9" s="1">
        <f t="shared" si="0"/>
        <v>346.0038986354776</v>
      </c>
      <c r="H9">
        <v>30</v>
      </c>
      <c r="I9">
        <v>158</v>
      </c>
      <c r="J9" s="1">
        <f t="shared" si="1"/>
        <v>328.97046374753074</v>
      </c>
    </row>
    <row r="10" spans="2:10" ht="15">
      <c r="B10">
        <v>7</v>
      </c>
      <c r="C10" s="2">
        <f t="shared" si="2"/>
        <v>47.89473684210526</v>
      </c>
      <c r="D10">
        <v>770</v>
      </c>
      <c r="E10" s="1">
        <f t="shared" si="0"/>
        <v>116.95906432748538</v>
      </c>
      <c r="H10">
        <v>37</v>
      </c>
      <c r="I10">
        <v>169</v>
      </c>
      <c r="J10" s="1">
        <f t="shared" si="1"/>
        <v>351.87347071729556</v>
      </c>
    </row>
    <row r="11" spans="2:10" ht="15">
      <c r="B11">
        <v>8</v>
      </c>
      <c r="C11" s="2">
        <f t="shared" si="2"/>
        <v>54.73684210526316</v>
      </c>
      <c r="D11">
        <v>1020</v>
      </c>
      <c r="E11" s="1">
        <f t="shared" si="0"/>
        <v>360.6237816764133</v>
      </c>
      <c r="H11">
        <v>43</v>
      </c>
      <c r="I11">
        <v>184</v>
      </c>
      <c r="J11" s="1">
        <f t="shared" si="1"/>
        <v>383.1048438578839</v>
      </c>
    </row>
    <row r="12" spans="2:10" ht="15">
      <c r="B12">
        <v>9</v>
      </c>
      <c r="C12" s="2">
        <f t="shared" si="2"/>
        <v>61.578947368421055</v>
      </c>
      <c r="D12">
        <v>990</v>
      </c>
      <c r="E12" s="1">
        <f t="shared" si="0"/>
        <v>331.3840155945419</v>
      </c>
      <c r="H12">
        <v>46</v>
      </c>
      <c r="I12">
        <v>175</v>
      </c>
      <c r="J12" s="1">
        <f t="shared" si="1"/>
        <v>364.3660199735309</v>
      </c>
    </row>
    <row r="13" spans="2:10" ht="15">
      <c r="B13">
        <v>10</v>
      </c>
      <c r="C13" s="2">
        <f t="shared" si="2"/>
        <v>68.42105263157895</v>
      </c>
      <c r="D13">
        <v>1130</v>
      </c>
      <c r="E13" s="1">
        <f t="shared" si="0"/>
        <v>467.8362573099415</v>
      </c>
      <c r="H13">
        <v>53</v>
      </c>
      <c r="I13">
        <v>188</v>
      </c>
      <c r="J13" s="1">
        <f t="shared" si="1"/>
        <v>391.4332100287075</v>
      </c>
    </row>
    <row r="14" spans="2:10" ht="15">
      <c r="B14">
        <v>11</v>
      </c>
      <c r="C14" s="2">
        <f t="shared" si="2"/>
        <v>75.26315789473684</v>
      </c>
      <c r="D14">
        <v>960</v>
      </c>
      <c r="E14" s="1">
        <f t="shared" si="0"/>
        <v>302.14424951267057</v>
      </c>
      <c r="H14">
        <v>58</v>
      </c>
      <c r="I14">
        <v>186</v>
      </c>
      <c r="J14" s="1">
        <f t="shared" si="1"/>
        <v>387.26902694329567</v>
      </c>
    </row>
    <row r="15" spans="2:10" ht="15">
      <c r="B15">
        <v>12</v>
      </c>
      <c r="C15" s="2">
        <f t="shared" si="2"/>
        <v>82.10526315789474</v>
      </c>
      <c r="D15">
        <v>1020</v>
      </c>
      <c r="E15" s="1">
        <f t="shared" si="0"/>
        <v>360.6237816764133</v>
      </c>
      <c r="H15">
        <v>64</v>
      </c>
      <c r="I15">
        <v>193</v>
      </c>
      <c r="J15" s="1">
        <f t="shared" si="1"/>
        <v>401.8436677422369</v>
      </c>
    </row>
    <row r="16" spans="2:10" ht="15">
      <c r="B16">
        <v>13</v>
      </c>
      <c r="C16" s="2">
        <f t="shared" si="2"/>
        <v>88.94736842105263</v>
      </c>
      <c r="D16">
        <v>915</v>
      </c>
      <c r="E16" s="1">
        <f t="shared" si="0"/>
        <v>258.28460038986356</v>
      </c>
      <c r="H16">
        <v>71</v>
      </c>
      <c r="I16">
        <v>197</v>
      </c>
      <c r="J16" s="1">
        <f t="shared" si="1"/>
        <v>410.1720339130605</v>
      </c>
    </row>
    <row r="17" spans="2:10" ht="15">
      <c r="B17">
        <v>14</v>
      </c>
      <c r="C17" s="2">
        <f t="shared" si="2"/>
        <v>95.78947368421052</v>
      </c>
      <c r="D17">
        <v>1130</v>
      </c>
      <c r="E17" s="1">
        <f t="shared" si="0"/>
        <v>467.8362573099415</v>
      </c>
      <c r="H17">
        <v>79</v>
      </c>
      <c r="I17">
        <v>190</v>
      </c>
      <c r="J17" s="1">
        <f t="shared" si="1"/>
        <v>395.59739311411926</v>
      </c>
    </row>
    <row r="18" spans="2:10" ht="15">
      <c r="B18">
        <v>15</v>
      </c>
      <c r="C18" s="2">
        <f t="shared" si="2"/>
        <v>102.63157894736842</v>
      </c>
      <c r="D18">
        <f>275+650</f>
        <v>925</v>
      </c>
      <c r="E18" s="1">
        <f t="shared" si="0"/>
        <v>268.03118908382066</v>
      </c>
      <c r="H18">
        <v>86</v>
      </c>
      <c r="I18">
        <v>184</v>
      </c>
      <c r="J18" s="1">
        <f t="shared" si="1"/>
        <v>383.1048438578839</v>
      </c>
    </row>
    <row r="19" spans="2:10" ht="15">
      <c r="B19">
        <v>16</v>
      </c>
      <c r="C19" s="2">
        <f t="shared" si="2"/>
        <v>109.47368421052632</v>
      </c>
      <c r="D19">
        <v>985</v>
      </c>
      <c r="E19" s="1">
        <f t="shared" si="0"/>
        <v>326.51072124756337</v>
      </c>
      <c r="H19">
        <v>93</v>
      </c>
      <c r="I19">
        <v>180</v>
      </c>
      <c r="J19" s="1">
        <f t="shared" si="1"/>
        <v>374.7764776870603</v>
      </c>
    </row>
    <row r="20" spans="2:10" ht="15">
      <c r="B20">
        <v>17</v>
      </c>
      <c r="C20" s="2">
        <f t="shared" si="2"/>
        <v>116.3157894736842</v>
      </c>
      <c r="D20">
        <v>1080</v>
      </c>
      <c r="E20" s="1">
        <f t="shared" si="0"/>
        <v>419.1033138401559</v>
      </c>
      <c r="H20">
        <v>99</v>
      </c>
      <c r="I20">
        <v>176</v>
      </c>
      <c r="J20" s="1">
        <f t="shared" si="1"/>
        <v>366.4481115162368</v>
      </c>
    </row>
    <row r="21" spans="2:10" ht="15">
      <c r="B21">
        <v>18</v>
      </c>
      <c r="C21" s="2">
        <f t="shared" si="2"/>
        <v>123.15789473684211</v>
      </c>
      <c r="D21">
        <v>980</v>
      </c>
      <c r="E21" s="1">
        <f t="shared" si="0"/>
        <v>321.6374269005848</v>
      </c>
      <c r="H21">
        <v>103</v>
      </c>
      <c r="I21">
        <v>153</v>
      </c>
      <c r="J21" s="1">
        <f t="shared" si="1"/>
        <v>318.5600060340013</v>
      </c>
    </row>
    <row r="22" spans="2:10" ht="15">
      <c r="B22">
        <v>19</v>
      </c>
      <c r="C22" s="2">
        <f t="shared" si="2"/>
        <v>130</v>
      </c>
      <c r="D22">
        <v>960</v>
      </c>
      <c r="E22" s="1">
        <f t="shared" si="0"/>
        <v>302.14424951267057</v>
      </c>
      <c r="H22">
        <v>109</v>
      </c>
      <c r="I22">
        <v>168</v>
      </c>
      <c r="J22" s="1">
        <f t="shared" si="1"/>
        <v>349.7913791745897</v>
      </c>
    </row>
    <row r="23" spans="5:10" ht="15">
      <c r="E23" s="1"/>
      <c r="H23">
        <v>119</v>
      </c>
      <c r="I23">
        <v>164</v>
      </c>
      <c r="J23" s="1">
        <f t="shared" si="1"/>
        <v>341.4630130037661</v>
      </c>
    </row>
    <row r="24" spans="5:10" ht="15">
      <c r="E24" s="1"/>
      <c r="H24">
        <v>122</v>
      </c>
      <c r="I24">
        <v>153</v>
      </c>
      <c r="J24" s="1">
        <f t="shared" si="1"/>
        <v>318.5600060340013</v>
      </c>
    </row>
    <row r="25" ht="15">
      <c r="J25" s="1"/>
    </row>
    <row r="26" ht="15">
      <c r="J26" s="1"/>
    </row>
    <row r="27" ht="15">
      <c r="J27" s="1"/>
    </row>
    <row r="28" ht="15">
      <c r="J28" s="1"/>
    </row>
    <row r="29" ht="15">
      <c r="J29" s="1"/>
    </row>
    <row r="30" ht="15">
      <c r="J30" s="1"/>
    </row>
    <row r="31" ht="15">
      <c r="J31" s="1"/>
    </row>
    <row r="32" ht="15">
      <c r="J32" s="1"/>
    </row>
    <row r="33" ht="15">
      <c r="J33" s="1"/>
    </row>
    <row r="34" ht="15">
      <c r="J34" s="1"/>
    </row>
    <row r="35" ht="15">
      <c r="J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moore</dc:creator>
  <cp:keywords/>
  <dc:description/>
  <cp:lastModifiedBy>john moore</cp:lastModifiedBy>
  <dcterms:created xsi:type="dcterms:W3CDTF">2001-04-04T14:11:56Z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